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arketing\Events\IYKYK\IYKYK Budgets\"/>
    </mc:Choice>
  </mc:AlternateContent>
  <bookViews>
    <workbookView xWindow="0" yWindow="0" windowWidth="19200" windowHeight="7305"/>
  </bookViews>
  <sheets>
    <sheet name="Budget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2" l="1"/>
  <c r="J64" i="2"/>
  <c r="I37" i="2"/>
  <c r="H37" i="2"/>
  <c r="I28" i="2"/>
  <c r="H28" i="2"/>
  <c r="D79" i="2"/>
  <c r="C79" i="2"/>
  <c r="D67" i="2"/>
  <c r="C67" i="2"/>
  <c r="D58" i="2"/>
  <c r="C58" i="2"/>
  <c r="D43" i="2"/>
  <c r="C43" i="2"/>
  <c r="C34" i="2"/>
  <c r="D34" i="2"/>
  <c r="E19" i="2"/>
  <c r="E20" i="2"/>
  <c r="E21" i="2"/>
  <c r="E22" i="2"/>
  <c r="E23" i="2"/>
  <c r="E24" i="2"/>
  <c r="E25" i="2"/>
  <c r="E26" i="2"/>
  <c r="J21" i="2"/>
  <c r="J22" i="2"/>
  <c r="J23" i="2"/>
  <c r="J24" i="2"/>
  <c r="J33" i="2"/>
  <c r="J34" i="2"/>
  <c r="J35" i="2"/>
  <c r="J36" i="2"/>
  <c r="E40" i="2"/>
  <c r="J49" i="2"/>
  <c r="E55" i="2"/>
  <c r="E63" i="2"/>
  <c r="E64" i="2"/>
  <c r="J59" i="2"/>
  <c r="E72" i="2"/>
  <c r="J57" i="2"/>
  <c r="J58" i="2"/>
  <c r="J42" i="2"/>
  <c r="E75" i="2"/>
  <c r="E73" i="2"/>
  <c r="E74" i="2"/>
  <c r="E49" i="2"/>
  <c r="E31" i="2"/>
  <c r="E27" i="2"/>
  <c r="J61" i="2" l="1"/>
  <c r="J60" i="2"/>
  <c r="J56" i="2"/>
  <c r="J62" i="2" l="1"/>
  <c r="E78" i="2"/>
  <c r="E77" i="2"/>
  <c r="E76" i="2"/>
  <c r="E71" i="2"/>
  <c r="E70" i="2"/>
  <c r="E66" i="2"/>
  <c r="E65" i="2"/>
  <c r="E62" i="2"/>
  <c r="E61" i="2"/>
  <c r="E57" i="2"/>
  <c r="E56" i="2"/>
  <c r="E54" i="2"/>
  <c r="E53" i="2"/>
  <c r="J52" i="2"/>
  <c r="J51" i="2"/>
  <c r="J50" i="2"/>
  <c r="E48" i="2"/>
  <c r="J48" i="2"/>
  <c r="E47" i="2"/>
  <c r="E46" i="2"/>
  <c r="J44" i="2"/>
  <c r="J43" i="2"/>
  <c r="J41" i="2"/>
  <c r="J40" i="2"/>
  <c r="E42" i="2"/>
  <c r="E41" i="2"/>
  <c r="E39" i="2"/>
  <c r="J32" i="2"/>
  <c r="E38" i="2"/>
  <c r="J31" i="2"/>
  <c r="E37" i="2"/>
  <c r="J27" i="2"/>
  <c r="E33" i="2"/>
  <c r="J26" i="2"/>
  <c r="J25" i="2"/>
  <c r="E32" i="2"/>
  <c r="E30" i="2"/>
  <c r="E29" i="2"/>
  <c r="E28" i="2"/>
  <c r="J20" i="2"/>
  <c r="J19" i="2"/>
  <c r="E12" i="2"/>
  <c r="J6" i="2" s="1"/>
  <c r="E7" i="2"/>
  <c r="J4" i="2" s="1"/>
  <c r="E50" i="2" l="1"/>
  <c r="J8" i="2"/>
  <c r="J68" i="2"/>
  <c r="E34" i="2"/>
  <c r="E43" i="2"/>
  <c r="E58" i="2"/>
  <c r="J28" i="2"/>
  <c r="J37" i="2"/>
  <c r="J45" i="2"/>
  <c r="J53" i="2"/>
  <c r="E67" i="2"/>
  <c r="E79" i="2"/>
</calcChain>
</file>

<file path=xl/sharedStrings.xml><?xml version="1.0" encoding="utf-8"?>
<sst xmlns="http://schemas.openxmlformats.org/spreadsheetml/2006/main" count="151" uniqueCount="102">
  <si>
    <t>Personal Monthly Budget</t>
  </si>
  <si>
    <t>Income 1</t>
  </si>
  <si>
    <t>Income 2</t>
  </si>
  <si>
    <t>Extra Income</t>
  </si>
  <si>
    <t>Total Monthly Income</t>
  </si>
  <si>
    <t>Actual Monthly Income</t>
  </si>
  <si>
    <t>Housing</t>
  </si>
  <si>
    <t>Projected Cost</t>
  </si>
  <si>
    <t>Actual Cost</t>
  </si>
  <si>
    <t>Difference</t>
  </si>
  <si>
    <t>Rent / Mortgage</t>
  </si>
  <si>
    <t>Electricity</t>
  </si>
  <si>
    <t>Gas</t>
  </si>
  <si>
    <t>Internet</t>
  </si>
  <si>
    <t>Water</t>
  </si>
  <si>
    <t>Maintenance / Repairs</t>
  </si>
  <si>
    <t>Other</t>
  </si>
  <si>
    <t>Total</t>
  </si>
  <si>
    <t>Transportation</t>
  </si>
  <si>
    <t>Insurance</t>
  </si>
  <si>
    <t>Maintenance</t>
  </si>
  <si>
    <t>Food</t>
  </si>
  <si>
    <t>Groceries</t>
  </si>
  <si>
    <t>Dining out</t>
  </si>
  <si>
    <t>Pets</t>
  </si>
  <si>
    <t>Grooming</t>
  </si>
  <si>
    <t xml:space="preserve">Personal </t>
  </si>
  <si>
    <t>Prescriptions</t>
  </si>
  <si>
    <t>Supplements &amp; Vitamins</t>
  </si>
  <si>
    <t>Loans</t>
  </si>
  <si>
    <t>Emergency fund</t>
  </si>
  <si>
    <t>Gifts</t>
  </si>
  <si>
    <t>Religious</t>
  </si>
  <si>
    <t>Saving goal #1</t>
  </si>
  <si>
    <t>Saving goal #2</t>
  </si>
  <si>
    <t>Savings &amp; Investments</t>
  </si>
  <si>
    <t>Total Projected Expenses</t>
  </si>
  <si>
    <t>Total Actual Expenses</t>
  </si>
  <si>
    <t>Total Difference</t>
  </si>
  <si>
    <t>Actual income minus expenses</t>
  </si>
  <si>
    <t>Projected income minus expenses</t>
  </si>
  <si>
    <t>Car payment #1</t>
  </si>
  <si>
    <t>Car payment #2</t>
  </si>
  <si>
    <t>Actual minus projected</t>
  </si>
  <si>
    <t>Giving</t>
  </si>
  <si>
    <t>Children</t>
  </si>
  <si>
    <t>Charity #1</t>
  </si>
  <si>
    <t>Charity #2</t>
  </si>
  <si>
    <t>Credit Card #1</t>
  </si>
  <si>
    <t>Credit Card #2</t>
  </si>
  <si>
    <t>Credit Card #3</t>
  </si>
  <si>
    <t>Education</t>
  </si>
  <si>
    <t>Cable/Streaming Subscriptions</t>
  </si>
  <si>
    <t>Veterinary / Medicine</t>
  </si>
  <si>
    <t>Hair</t>
  </si>
  <si>
    <t>Nails</t>
  </si>
  <si>
    <t>Personal Loan</t>
  </si>
  <si>
    <t>Student Loan</t>
  </si>
  <si>
    <t>Security / Alarm System</t>
  </si>
  <si>
    <t>Pest Control</t>
  </si>
  <si>
    <t>Lawn Care</t>
  </si>
  <si>
    <t>Sewer / Trash Service</t>
  </si>
  <si>
    <t>Renters / Homeowners Insurance</t>
  </si>
  <si>
    <t>Other (landscaping, recycling, cleaning service)</t>
  </si>
  <si>
    <t>Meal Plan Subscriptions (Dashpass, Uber Eats, Hello Fresh)</t>
  </si>
  <si>
    <t>Other (Costco/Sam's Club Membership)</t>
  </si>
  <si>
    <t>Supplies (broom, light bulbs, dishes, towels etc.)</t>
  </si>
  <si>
    <t xml:space="preserve">Toys / Supplies </t>
  </si>
  <si>
    <t>Other (parking, tag renewal, car wash, pike pass)</t>
  </si>
  <si>
    <t>Phone (land line)</t>
  </si>
  <si>
    <t>Other (dog park fees, treats, boarding, daycare)</t>
  </si>
  <si>
    <t>gym memberships</t>
  </si>
  <si>
    <t>Therapy</t>
  </si>
  <si>
    <t>Doctor Co pays</t>
  </si>
  <si>
    <t>Life Insurance</t>
  </si>
  <si>
    <t>Health/Dental/Vision Insurance (if out of pocket)</t>
  </si>
  <si>
    <t>Health / Wellness</t>
  </si>
  <si>
    <t>Other (Specialty Care)</t>
  </si>
  <si>
    <t>Fitness Classes</t>
  </si>
  <si>
    <t xml:space="preserve">Other </t>
  </si>
  <si>
    <t>Supplies (Shampoo, Deoderant, Make Up)</t>
  </si>
  <si>
    <t>Clothes &amp; Shoes</t>
  </si>
  <si>
    <t>Cell Phone</t>
  </si>
  <si>
    <t>Retirement / Investments (Separate from Employer)</t>
  </si>
  <si>
    <t>Saving goal #3</t>
  </si>
  <si>
    <t>Clothing &amp; Shoes</t>
  </si>
  <si>
    <t>Supplies</t>
  </si>
  <si>
    <t>Other (Cell Phone)</t>
  </si>
  <si>
    <t>Child Care</t>
  </si>
  <si>
    <t>Sports / Activities</t>
  </si>
  <si>
    <t>Fun &amp; Entertainment</t>
  </si>
  <si>
    <t>Subscriptions (Spotify, Xbox Gold)</t>
  </si>
  <si>
    <t>Fun Money</t>
  </si>
  <si>
    <t>Misc. Memberships (Museums, Parks)</t>
  </si>
  <si>
    <t>Hobbies</t>
  </si>
  <si>
    <t>Events (Concerts, Sports)</t>
  </si>
  <si>
    <t>Other (Movies, Date Nights, Happy Hours)</t>
  </si>
  <si>
    <t>Self Care (Spa, Pedicure)</t>
  </si>
  <si>
    <r>
      <rPr>
        <b/>
        <sz val="11"/>
        <color theme="1"/>
        <rFont val="Century Gothic"/>
        <family val="2"/>
      </rPr>
      <t xml:space="preserve">Projected Monthly Income 
</t>
    </r>
    <r>
      <rPr>
        <sz val="11"/>
        <color theme="1"/>
        <rFont val="Century Gothic"/>
        <family val="2"/>
      </rPr>
      <t>(Input monthly income after taxes in addition to any extra income earned throughout the month)</t>
    </r>
  </si>
  <si>
    <t>Enter projected expenses under the "Projected Cost" column for each category.</t>
  </si>
  <si>
    <t>When expense is paid, enter that amount  under "Actual Cost" for each category.</t>
  </si>
  <si>
    <t>Totals will automaically calculate for each category as well as total projected expenses and total actual expenes.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</si>
</sst>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4" fillId="0" borderId="10" applyNumberFormat="0" applyFill="0" applyAlignment="0" applyProtection="0"/>
  </cellStyleXfs>
  <cellXfs count="41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64" fontId="5" fillId="0" borderId="2" xfId="1" applyNumberFormat="1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164" fontId="6" fillId="2" borderId="2" xfId="1" applyNumberFormat="1" applyFont="1" applyFill="1" applyBorder="1" applyAlignment="1"/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/>
    <xf numFmtId="164" fontId="5" fillId="0" borderId="2" xfId="1" applyNumberFormat="1" applyFont="1" applyBorder="1"/>
    <xf numFmtId="164" fontId="6" fillId="2" borderId="9" xfId="1" applyNumberFormat="1" applyFont="1" applyFill="1" applyBorder="1"/>
    <xf numFmtId="0" fontId="5" fillId="0" borderId="0" xfId="0" applyFont="1" applyBorder="1"/>
    <xf numFmtId="164" fontId="5" fillId="0" borderId="0" xfId="0" applyNumberFormat="1" applyFont="1" applyBorder="1"/>
    <xf numFmtId="164" fontId="6" fillId="0" borderId="0" xfId="0" applyNumberFormat="1" applyFont="1" applyBorder="1"/>
    <xf numFmtId="0" fontId="5" fillId="0" borderId="17" xfId="0" applyFont="1" applyBorder="1"/>
    <xf numFmtId="0" fontId="6" fillId="0" borderId="0" xfId="0" applyFont="1"/>
    <xf numFmtId="0" fontId="6" fillId="0" borderId="2" xfId="0" applyFont="1" applyBorder="1" applyAlignment="1">
      <alignment horizontal="left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0" fontId="7" fillId="0" borderId="0" xfId="2" applyFont="1" applyBorder="1"/>
    <xf numFmtId="164" fontId="5" fillId="0" borderId="0" xfId="0" applyNumberFormat="1" applyFont="1"/>
    <xf numFmtId="0" fontId="5" fillId="0" borderId="0" xfId="0" applyFont="1" applyBorder="1" applyAlignment="1">
      <alignment horizontal="left" vertical="center" wrapText="1"/>
    </xf>
    <xf numFmtId="164" fontId="6" fillId="3" borderId="0" xfId="1" applyNumberFormat="1" applyFont="1" applyFill="1" applyBorder="1"/>
    <xf numFmtId="0" fontId="5" fillId="0" borderId="0" xfId="0" applyFont="1" applyBorder="1" applyAlignment="1">
      <alignment horizontal="left" vertical="center" wrapText="1"/>
    </xf>
  </cellXfs>
  <cellStyles count="4">
    <cellStyle name="Currency" xfId="1" builtinId="4"/>
    <cellStyle name="Heading 1" xfId="2" builtinId="16"/>
    <cellStyle name="Heading 2" xfId="3" builtinId="17" customBuiltin="1"/>
    <cellStyle name="Normal" xfId="0" builtinId="0"/>
  </cellStyles>
  <dxfs count="12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color theme="1"/>
        <name val="Century Gothic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2" name="Housing13" displayName="Housing13" ref="B18:E34" totalsRowCount="1" headerRowDxfId="116" dataDxfId="114" totalsRowDxfId="115">
  <autoFilter ref="B18:E33">
    <filterColumn colId="0" hiddenButton="1"/>
    <filterColumn colId="1" hiddenButton="1"/>
    <filterColumn colId="2" hiddenButton="1"/>
    <filterColumn colId="3" hiddenButton="1"/>
  </autoFilter>
  <tableColumns count="4">
    <tableColumn id="1" name="Housing" totalsRowLabel="Total" dataDxfId="120" totalsRowDxfId="7"/>
    <tableColumn id="2" name="Projected Cost" totalsRowFunction="sum" dataDxfId="119" totalsRowDxfId="6"/>
    <tableColumn id="3" name="Actual Cost" totalsRowFunction="sum" dataDxfId="118" totalsRowDxfId="5"/>
    <tableColumn id="4" name="Difference" totalsRowFunction="sum" dataDxfId="117" totalsRowDxfId="4">
      <calculatedColumnFormula>Housing13[[#This Row],[Projected Cost]]-Housing13[[#This Row],[Actual Cost]]</calculatedColumnFormula>
    </tableColumn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id="22" name="Giving23" displayName="Giving23" ref="G47:J53" totalsRowCount="1" headerRowDxfId="53" dataDxfId="51" totalsRowDxfId="52">
  <autoFilter ref="G47:J52">
    <filterColumn colId="0" hiddenButton="1"/>
    <filterColumn colId="1" hiddenButton="1"/>
    <filterColumn colId="2" hiddenButton="1"/>
    <filterColumn colId="3" hiddenButton="1"/>
  </autoFilter>
  <tableColumns count="4">
    <tableColumn id="1" name="Giving" totalsRowLabel="Total" dataDxfId="57" totalsRowDxfId="19"/>
    <tableColumn id="2" name="Projected Cost" dataDxfId="56" totalsRowDxfId="18"/>
    <tableColumn id="3" name="Actual Cost" dataDxfId="55" totalsRowDxfId="17"/>
    <tableColumn id="4" name="Difference" totalsRowFunction="sum" dataDxfId="54" totalsRowDxfId="16">
      <calculatedColumnFormula>Giving23[[#This Row],[Projected Cost]]-Giving23[[#This Row],[Actual Cost]]</calculatedColumnFormula>
    </tableColumn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id="1" name="Giving232" displayName="Giving232" ref="G55:J62" totalsRowCount="1" headerRowDxfId="46" dataDxfId="44" totalsRowDxfId="45">
  <autoFilter ref="G55:J61">
    <filterColumn colId="0" hiddenButton="1"/>
    <filterColumn colId="1" hiddenButton="1"/>
    <filterColumn colId="2" hiddenButton="1"/>
    <filterColumn colId="3" hiddenButton="1"/>
  </autoFilter>
  <tableColumns count="4">
    <tableColumn id="1" name="Children" totalsRowLabel="Total" dataDxfId="50" totalsRowDxfId="15"/>
    <tableColumn id="2" name="Projected Cost" dataDxfId="49" totalsRowDxfId="14"/>
    <tableColumn id="3" name="Actual Cost" dataDxfId="48" totalsRowDxfId="13"/>
    <tableColumn id="4" name="Difference" totalsRowFunction="sum" dataDxfId="47" totalsRowDxfId="12">
      <calculatedColumnFormula>Giving232[[#This Row],[Projected Cost]]-Giving232[[#This Row],[Actual Cost]]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13" name="Transportation14" displayName="Transportation14" ref="B36:E43" totalsRowCount="1" headerRowDxfId="109" dataDxfId="107" totalsRowDxfId="108">
  <autoFilter ref="B36:E42">
    <filterColumn colId="0" hiddenButton="1"/>
    <filterColumn colId="1" hiddenButton="1"/>
    <filterColumn colId="2" hiddenButton="1"/>
    <filterColumn colId="3" hiddenButton="1"/>
  </autoFilter>
  <tableColumns count="4">
    <tableColumn id="1" name="Transportation" totalsRowLabel="Total" dataDxfId="113" totalsRowDxfId="3"/>
    <tableColumn id="2" name="Projected Cost" totalsRowFunction="sum" dataDxfId="112" totalsRowDxfId="2"/>
    <tableColumn id="3" name="Actual Cost" totalsRowFunction="sum" dataDxfId="111" totalsRowDxfId="1"/>
    <tableColumn id="4" name="Difference" totalsRowFunction="sum" dataDxfId="110" totalsRowDxfId="0">
      <calculatedColumnFormula>Transportation14[[#This Row],[Projected Cost]]-Transportation14[[#This Row],[Actual Cost]]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15" name="Food16" displayName="Food16" ref="B45:E50" totalsRowCount="1" headerRowDxfId="102" dataDxfId="100" totalsRowDxfId="101">
  <autoFilter ref="B45:E49">
    <filterColumn colId="0" hiddenButton="1"/>
    <filterColumn colId="1" hiddenButton="1"/>
    <filterColumn colId="2" hiddenButton="1"/>
    <filterColumn colId="3" hiddenButton="1"/>
  </autoFilter>
  <tableColumns count="4">
    <tableColumn id="1" name="Food" totalsRowLabel="Total" dataDxfId="106" totalsRowDxfId="35"/>
    <tableColumn id="2" name="Projected Cost" dataDxfId="105" totalsRowDxfId="34"/>
    <tableColumn id="3" name="Actual Cost" dataDxfId="104" totalsRowDxfId="33"/>
    <tableColumn id="4" name="Difference" totalsRowFunction="sum" dataDxfId="103" totalsRowDxfId="32">
      <calculatedColumnFormula>Food16[[#This Row],[Projected Cost]]-Food16[[#This Row],[Actual Cost]]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16" name="Pets17" displayName="Pets17" ref="B52:E58" totalsRowCount="1" headerRowDxfId="95" dataDxfId="93" totalsRowDxfId="94">
  <autoFilter ref="B52:E57">
    <filterColumn colId="0" hiddenButton="1"/>
    <filterColumn colId="1" hiddenButton="1"/>
    <filterColumn colId="2" hiddenButton="1"/>
    <filterColumn colId="3" hiddenButton="1"/>
  </autoFilter>
  <tableColumns count="4">
    <tableColumn id="1" name="Pets" totalsRowLabel="Total" dataDxfId="99" totalsRowDxfId="31"/>
    <tableColumn id="2" name="Projected Cost" totalsRowFunction="sum" dataDxfId="98" totalsRowDxfId="30"/>
    <tableColumn id="3" name="Actual Cost" totalsRowFunction="sum" dataDxfId="97" totalsRowDxfId="29"/>
    <tableColumn id="4" name="Difference" totalsRowFunction="sum" dataDxfId="96" totalsRowDxfId="28">
      <calculatedColumnFormula>Pets17[[#This Row],[Projected Cost]]-Pets17[[#This Row],[Actual Cost]]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17" name="Personal18" displayName="Personal18" ref="B60:E67" totalsRowCount="1" headerRowDxfId="88" dataDxfId="86" totalsRowDxfId="87">
  <autoFilter ref="B60:E66">
    <filterColumn colId="0" hiddenButton="1"/>
    <filterColumn colId="1" hiddenButton="1"/>
    <filterColumn colId="2" hiddenButton="1"/>
    <filterColumn colId="3" hiddenButton="1"/>
  </autoFilter>
  <tableColumns count="4">
    <tableColumn id="1" name="Personal " totalsRowLabel="Total" dataDxfId="92" totalsRowDxfId="27"/>
    <tableColumn id="2" name="Projected Cost" totalsRowFunction="sum" dataDxfId="91" totalsRowDxfId="26"/>
    <tableColumn id="3" name="Actual Cost" totalsRowFunction="sum" dataDxfId="90" totalsRowDxfId="25"/>
    <tableColumn id="4" name="Difference" totalsRowFunction="sum" dataDxfId="89" totalsRowDxfId="24">
      <calculatedColumnFormula>Personal18[[#This Row],[Projected Cost]]-Personal18[[#This Row],[Actual Cost]]</calculatedColumnFormula>
    </tableColumn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18" name="Medical19" displayName="Medical19" ref="B69:E79" totalsRowCount="1" headerRowDxfId="81" dataDxfId="79" totalsRowDxfId="80">
  <autoFilter ref="B69:E78">
    <filterColumn colId="0" hiddenButton="1"/>
    <filterColumn colId="1" hiddenButton="1"/>
    <filterColumn colId="2" hiddenButton="1"/>
    <filterColumn colId="3" hiddenButton="1"/>
  </autoFilter>
  <tableColumns count="4">
    <tableColumn id="1" name="Health / Wellness" totalsRowLabel="Total" dataDxfId="85" totalsRowDxfId="11"/>
    <tableColumn id="2" name="Projected Cost" totalsRowFunction="sum" dataDxfId="84" totalsRowDxfId="10"/>
    <tableColumn id="3" name="Actual Cost" totalsRowFunction="sum" dataDxfId="83" totalsRowDxfId="9"/>
    <tableColumn id="4" name="Difference" totalsRowFunction="sum" dataDxfId="82" totalsRowDxfId="8">
      <calculatedColumnFormula>Medical19[[#This Row],[Projected Cost]]-Medical19[[#This Row],[Actual Cost]]</calculatedColumnFormula>
    </tableColumn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19" name="Entertainment20" displayName="Entertainment20" ref="G18:J28" totalsRowCount="1" headerRowDxfId="74" dataDxfId="72" totalsRowDxfId="73">
  <autoFilter ref="G18:J27">
    <filterColumn colId="0" hiddenButton="1"/>
    <filterColumn colId="1" hiddenButton="1"/>
    <filterColumn colId="2" hiddenButton="1"/>
    <filterColumn colId="3" hiddenButton="1"/>
  </autoFilter>
  <tableColumns count="4">
    <tableColumn id="1" name="Fun &amp; Entertainment" totalsRowLabel="Total" dataDxfId="78" totalsRowDxfId="43"/>
    <tableColumn id="2" name="Projected Cost" totalsRowFunction="sum" dataDxfId="77" totalsRowDxfId="42"/>
    <tableColumn id="3" name="Actual Cost" totalsRowFunction="sum" dataDxfId="76" totalsRowDxfId="41"/>
    <tableColumn id="4" name="Difference" totalsRowFunction="sum" dataDxfId="75" totalsRowDxfId="40">
      <calculatedColumnFormula>Entertainment20[[#This Row],[Projected Cost]]-Entertainment20[[#This Row],[Actual Cost]]</calculatedColumnFormula>
    </tableColumn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id="20" name="Loans21" displayName="Loans21" ref="G30:J37" totalsRowCount="1" headerRowDxfId="67" dataDxfId="65" totalsRowDxfId="66">
  <autoFilter ref="G30:J36">
    <filterColumn colId="0" hiddenButton="1"/>
    <filterColumn colId="1" hiddenButton="1"/>
    <filterColumn colId="2" hiddenButton="1"/>
    <filterColumn colId="3" hiddenButton="1"/>
  </autoFilter>
  <tableColumns count="4">
    <tableColumn id="1" name="Loans" totalsRowLabel="Total" dataDxfId="71" totalsRowDxfId="39"/>
    <tableColumn id="2" name="Projected Cost" totalsRowFunction="sum" dataDxfId="70" totalsRowDxfId="38"/>
    <tableColumn id="3" name="Actual Cost" totalsRowFunction="sum" dataDxfId="69" totalsRowDxfId="37"/>
    <tableColumn id="4" name="Difference" totalsRowFunction="sum" dataDxfId="68" totalsRowDxfId="36">
      <calculatedColumnFormula>Loans21[[#This Row],[Projected Cost]]-Loans21[[#This Row],[Actual Cost]]</calculatedColumnFormula>
    </tableColumn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id="21" name="Savings22" displayName="Savings22" ref="G39:J45" totalsRowCount="1" headerRowDxfId="60" dataDxfId="58" totalsRowDxfId="59">
  <autoFilter ref="G39:J44">
    <filterColumn colId="0" hiddenButton="1"/>
    <filterColumn colId="1" hiddenButton="1"/>
    <filterColumn colId="2" hiddenButton="1"/>
    <filterColumn colId="3" hiddenButton="1"/>
  </autoFilter>
  <tableColumns count="4">
    <tableColumn id="1" name="Savings &amp; Investments" totalsRowLabel="Total" dataDxfId="64" totalsRowDxfId="23"/>
    <tableColumn id="2" name="Projected Cost" dataDxfId="63" totalsRowDxfId="22"/>
    <tableColumn id="3" name="Actual Cost" dataDxfId="62" totalsRowDxfId="21"/>
    <tableColumn id="4" name="Difference" totalsRowFunction="sum" dataDxfId="61" totalsRowDxfId="20">
      <calculatedColumnFormula>Savings22[[#This Row],[Projected Cost]]-Savings22[[#This Row],[Actual Cost]]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9"/>
  <sheetViews>
    <sheetView showGridLines="0" tabSelected="1" workbookViewId="0">
      <selection activeCell="L63" sqref="L63"/>
    </sheetView>
  </sheetViews>
  <sheetFormatPr defaultRowHeight="16.5" x14ac:dyDescent="0.3"/>
  <cols>
    <col min="1" max="1" width="4.140625" style="2" customWidth="1"/>
    <col min="2" max="2" width="61.85546875" style="2" bestFit="1" customWidth="1"/>
    <col min="3" max="3" width="16" style="2" customWidth="1"/>
    <col min="4" max="4" width="13.42578125" style="2" customWidth="1"/>
    <col min="5" max="5" width="14.28515625" style="2" customWidth="1"/>
    <col min="6" max="6" width="4.7109375" style="2" customWidth="1"/>
    <col min="7" max="7" width="55.5703125" style="2" bestFit="1" customWidth="1"/>
    <col min="8" max="8" width="16.28515625" style="2" customWidth="1"/>
    <col min="9" max="9" width="13.140625" style="2" customWidth="1"/>
    <col min="10" max="10" width="12.7109375" style="2" bestFit="1" customWidth="1"/>
    <col min="11" max="16384" width="9.140625" style="2"/>
  </cols>
  <sheetData>
    <row r="1" spans="2:12" x14ac:dyDescent="0.3">
      <c r="B1" s="26"/>
      <c r="C1" s="26"/>
      <c r="D1" s="26"/>
      <c r="E1" s="26"/>
      <c r="F1" s="26"/>
      <c r="G1" s="26"/>
      <c r="H1" s="26"/>
      <c r="I1" s="26"/>
      <c r="J1" s="26"/>
    </row>
    <row r="2" spans="2:12" ht="29.25" x14ac:dyDescent="0.35">
      <c r="B2" s="36" t="s">
        <v>0</v>
      </c>
      <c r="C2" s="36"/>
      <c r="D2" s="36"/>
      <c r="E2" s="36"/>
      <c r="F2" s="36"/>
      <c r="G2" s="36"/>
      <c r="H2" s="36"/>
      <c r="I2" s="36"/>
      <c r="J2" s="36"/>
    </row>
    <row r="4" spans="2:12" ht="15" customHeight="1" x14ac:dyDescent="0.3">
      <c r="B4" s="3" t="s">
        <v>98</v>
      </c>
      <c r="C4" s="4" t="s">
        <v>1</v>
      </c>
      <c r="D4" s="5"/>
      <c r="E4" s="6">
        <v>0</v>
      </c>
      <c r="G4" s="7" t="s">
        <v>40</v>
      </c>
      <c r="H4" s="8"/>
      <c r="I4" s="9"/>
      <c r="J4" s="10">
        <f>E7-J66</f>
        <v>0</v>
      </c>
    </row>
    <row r="5" spans="2:12" ht="15" customHeight="1" x14ac:dyDescent="0.3">
      <c r="B5" s="11"/>
      <c r="C5" s="4" t="s">
        <v>2</v>
      </c>
      <c r="D5" s="5"/>
      <c r="E5" s="6">
        <v>0</v>
      </c>
      <c r="G5" s="12"/>
      <c r="H5" s="13"/>
      <c r="I5" s="14"/>
      <c r="J5" s="15"/>
      <c r="L5" s="1"/>
    </row>
    <row r="6" spans="2:12" x14ac:dyDescent="0.3">
      <c r="B6" s="11"/>
      <c r="C6" s="4" t="s">
        <v>3</v>
      </c>
      <c r="D6" s="5"/>
      <c r="E6" s="6">
        <v>0</v>
      </c>
      <c r="G6" s="7" t="s">
        <v>39</v>
      </c>
      <c r="H6" s="8"/>
      <c r="I6" s="9"/>
      <c r="J6" s="10">
        <f>E12-J66</f>
        <v>0</v>
      </c>
      <c r="L6"/>
    </row>
    <row r="7" spans="2:12" x14ac:dyDescent="0.3">
      <c r="B7" s="16"/>
      <c r="C7" s="4" t="s">
        <v>4</v>
      </c>
      <c r="D7" s="5"/>
      <c r="E7" s="17">
        <f>SUM(E4:E6)</f>
        <v>0</v>
      </c>
      <c r="G7" s="18"/>
      <c r="H7" s="19"/>
      <c r="I7" s="20"/>
      <c r="J7" s="15"/>
      <c r="L7"/>
    </row>
    <row r="8" spans="2:12" x14ac:dyDescent="0.3">
      <c r="E8" s="21"/>
      <c r="G8" s="7" t="s">
        <v>43</v>
      </c>
      <c r="H8" s="8"/>
      <c r="I8" s="9"/>
      <c r="J8" s="10">
        <f>J4-J6</f>
        <v>0</v>
      </c>
      <c r="L8" s="1"/>
    </row>
    <row r="9" spans="2:12" x14ac:dyDescent="0.3">
      <c r="B9" s="3" t="s">
        <v>5</v>
      </c>
      <c r="C9" s="22" t="s">
        <v>1</v>
      </c>
      <c r="D9" s="23"/>
      <c r="E9" s="24">
        <v>0</v>
      </c>
      <c r="G9" s="18"/>
      <c r="H9" s="19"/>
      <c r="I9" s="20"/>
      <c r="J9" s="15"/>
      <c r="L9"/>
    </row>
    <row r="10" spans="2:12" x14ac:dyDescent="0.3">
      <c r="B10" s="11"/>
      <c r="C10" s="22" t="s">
        <v>2</v>
      </c>
      <c r="D10" s="23"/>
      <c r="E10" s="24">
        <v>0</v>
      </c>
      <c r="L10"/>
    </row>
    <row r="11" spans="2:12" x14ac:dyDescent="0.3">
      <c r="B11" s="11"/>
      <c r="C11" s="22" t="s">
        <v>3</v>
      </c>
      <c r="D11" s="23"/>
      <c r="E11" s="24">
        <v>0</v>
      </c>
      <c r="L11" s="1"/>
    </row>
    <row r="12" spans="2:12" x14ac:dyDescent="0.3">
      <c r="B12" s="16"/>
      <c r="C12" s="22" t="s">
        <v>4</v>
      </c>
      <c r="D12" s="23"/>
      <c r="E12" s="25">
        <f>SUM(E9:E11)</f>
        <v>0</v>
      </c>
      <c r="L12"/>
    </row>
    <row r="13" spans="2:12" x14ac:dyDescent="0.3">
      <c r="B13" s="38"/>
      <c r="C13" s="26"/>
      <c r="D13" s="26"/>
      <c r="E13" s="39"/>
      <c r="L13"/>
    </row>
    <row r="14" spans="2:12" x14ac:dyDescent="0.3">
      <c r="B14" s="40" t="s">
        <v>99</v>
      </c>
      <c r="C14" s="40"/>
      <c r="D14" s="40"/>
      <c r="E14" s="40"/>
      <c r="L14"/>
    </row>
    <row r="15" spans="2:12" x14ac:dyDescent="0.3">
      <c r="B15" s="40" t="s">
        <v>100</v>
      </c>
      <c r="C15" s="40"/>
      <c r="D15" s="40"/>
      <c r="E15" s="40"/>
      <c r="L15"/>
    </row>
    <row r="16" spans="2:12" ht="16.5" customHeight="1" x14ac:dyDescent="0.3">
      <c r="B16" s="40" t="s">
        <v>101</v>
      </c>
      <c r="C16" s="40"/>
      <c r="D16" s="40"/>
      <c r="E16" s="40"/>
      <c r="F16" s="40"/>
      <c r="G16" s="40"/>
      <c r="L16"/>
    </row>
    <row r="17" spans="2:12" x14ac:dyDescent="0.3">
      <c r="L17"/>
    </row>
    <row r="18" spans="2:12" x14ac:dyDescent="0.3">
      <c r="B18" s="26" t="s">
        <v>6</v>
      </c>
      <c r="C18" s="26" t="s">
        <v>7</v>
      </c>
      <c r="D18" s="26" t="s">
        <v>8</v>
      </c>
      <c r="E18" s="26" t="s">
        <v>9</v>
      </c>
      <c r="G18" s="26" t="s">
        <v>90</v>
      </c>
      <c r="H18" s="26" t="s">
        <v>7</v>
      </c>
      <c r="I18" s="26" t="s">
        <v>8</v>
      </c>
      <c r="J18" s="26" t="s">
        <v>9</v>
      </c>
    </row>
    <row r="19" spans="2:12" x14ac:dyDescent="0.3">
      <c r="B19" s="26" t="s">
        <v>10</v>
      </c>
      <c r="C19" s="27">
        <v>0</v>
      </c>
      <c r="D19" s="27">
        <v>0</v>
      </c>
      <c r="E19" s="28">
        <f>Housing13[[#This Row],[Projected Cost]]-Housing13[[#This Row],[Actual Cost]]</f>
        <v>0</v>
      </c>
      <c r="G19" s="26" t="s">
        <v>95</v>
      </c>
      <c r="H19" s="27">
        <v>0</v>
      </c>
      <c r="I19" s="27">
        <v>0</v>
      </c>
      <c r="J19" s="28">
        <f>Entertainment20[[#This Row],[Projected Cost]]-Entertainment20[[#This Row],[Actual Cost]]</f>
        <v>0</v>
      </c>
    </row>
    <row r="20" spans="2:12" x14ac:dyDescent="0.3">
      <c r="B20" s="26" t="s">
        <v>62</v>
      </c>
      <c r="C20" s="27">
        <v>0</v>
      </c>
      <c r="D20" s="27">
        <v>0</v>
      </c>
      <c r="E20" s="28">
        <f>Housing13[[#This Row],[Projected Cost]]-Housing13[[#This Row],[Actual Cost]]</f>
        <v>0</v>
      </c>
      <c r="G20" s="26" t="s">
        <v>91</v>
      </c>
      <c r="H20" s="27">
        <v>0</v>
      </c>
      <c r="I20" s="27">
        <v>0</v>
      </c>
      <c r="J20" s="28">
        <f>Entertainment20[[#This Row],[Projected Cost]]-Entertainment20[[#This Row],[Actual Cost]]</f>
        <v>0</v>
      </c>
    </row>
    <row r="21" spans="2:12" x14ac:dyDescent="0.3">
      <c r="B21" s="26" t="s">
        <v>11</v>
      </c>
      <c r="C21" s="27">
        <v>0</v>
      </c>
      <c r="D21" s="27">
        <v>0</v>
      </c>
      <c r="E21" s="28">
        <f>Housing13[[#This Row],[Projected Cost]]-Housing13[[#This Row],[Actual Cost]]</f>
        <v>0</v>
      </c>
      <c r="G21" s="26" t="s">
        <v>94</v>
      </c>
      <c r="H21" s="27">
        <v>0</v>
      </c>
      <c r="I21" s="27">
        <v>0</v>
      </c>
      <c r="J21" s="28">
        <f>Entertainment20[[#This Row],[Projected Cost]]-Entertainment20[[#This Row],[Actual Cost]]</f>
        <v>0</v>
      </c>
    </row>
    <row r="22" spans="2:12" x14ac:dyDescent="0.3">
      <c r="B22" s="26" t="s">
        <v>12</v>
      </c>
      <c r="C22" s="27">
        <v>0</v>
      </c>
      <c r="D22" s="27">
        <v>0</v>
      </c>
      <c r="E22" s="28">
        <f>Housing13[[#This Row],[Projected Cost]]-Housing13[[#This Row],[Actual Cost]]</f>
        <v>0</v>
      </c>
      <c r="G22" s="26" t="s">
        <v>93</v>
      </c>
      <c r="H22" s="27">
        <v>0</v>
      </c>
      <c r="I22" s="27">
        <v>0</v>
      </c>
      <c r="J22" s="28">
        <f>Entertainment20[[#This Row],[Projected Cost]]-Entertainment20[[#This Row],[Actual Cost]]</f>
        <v>0</v>
      </c>
    </row>
    <row r="23" spans="2:12" x14ac:dyDescent="0.3">
      <c r="B23" s="29" t="s">
        <v>14</v>
      </c>
      <c r="C23" s="27">
        <v>0</v>
      </c>
      <c r="D23" s="27">
        <v>0</v>
      </c>
      <c r="E23" s="28">
        <f>Housing13[[#This Row],[Projected Cost]]-Housing13[[#This Row],[Actual Cost]]</f>
        <v>0</v>
      </c>
      <c r="G23" s="26" t="s">
        <v>92</v>
      </c>
      <c r="H23" s="27">
        <v>0</v>
      </c>
      <c r="I23" s="27">
        <v>0</v>
      </c>
      <c r="J23" s="28">
        <f>Entertainment20[[#This Row],[Projected Cost]]-Entertainment20[[#This Row],[Actual Cost]]</f>
        <v>0</v>
      </c>
    </row>
    <row r="24" spans="2:12" x14ac:dyDescent="0.3">
      <c r="B24" s="26" t="s">
        <v>61</v>
      </c>
      <c r="C24" s="27">
        <v>0</v>
      </c>
      <c r="D24" s="27">
        <v>0</v>
      </c>
      <c r="E24" s="28">
        <f>Housing13[[#This Row],[Projected Cost]]-Housing13[[#This Row],[Actual Cost]]</f>
        <v>0</v>
      </c>
      <c r="G24" s="26" t="s">
        <v>97</v>
      </c>
      <c r="H24" s="27">
        <v>0</v>
      </c>
      <c r="I24" s="27">
        <v>0</v>
      </c>
      <c r="J24" s="28">
        <f>Entertainment20[[#This Row],[Projected Cost]]-Entertainment20[[#This Row],[Actual Cost]]</f>
        <v>0</v>
      </c>
    </row>
    <row r="25" spans="2:12" x14ac:dyDescent="0.3">
      <c r="B25" s="26" t="s">
        <v>69</v>
      </c>
      <c r="C25" s="27">
        <v>0</v>
      </c>
      <c r="D25" s="27">
        <v>0</v>
      </c>
      <c r="E25" s="28">
        <f>Housing13[[#This Row],[Projected Cost]]-Housing13[[#This Row],[Actual Cost]]</f>
        <v>0</v>
      </c>
      <c r="G25" s="26" t="s">
        <v>96</v>
      </c>
      <c r="H25" s="27">
        <v>0</v>
      </c>
      <c r="I25" s="27">
        <v>0</v>
      </c>
      <c r="J25" s="28">
        <f>Entertainment20[[#This Row],[Projected Cost]]-Entertainment20[[#This Row],[Actual Cost]]</f>
        <v>0</v>
      </c>
    </row>
    <row r="26" spans="2:12" x14ac:dyDescent="0.3">
      <c r="B26" s="26" t="s">
        <v>13</v>
      </c>
      <c r="C26" s="27">
        <v>0</v>
      </c>
      <c r="D26" s="27">
        <v>0</v>
      </c>
      <c r="E26" s="28">
        <f>Housing13[[#This Row],[Projected Cost]]-Housing13[[#This Row],[Actual Cost]]</f>
        <v>0</v>
      </c>
      <c r="G26" s="2" t="s">
        <v>16</v>
      </c>
      <c r="H26" s="27">
        <v>0</v>
      </c>
      <c r="I26" s="27">
        <v>0</v>
      </c>
      <c r="J26" s="28">
        <f>Entertainment20[[#This Row],[Projected Cost]]-Entertainment20[[#This Row],[Actual Cost]]</f>
        <v>0</v>
      </c>
    </row>
    <row r="27" spans="2:12" x14ac:dyDescent="0.3">
      <c r="B27" s="26" t="s">
        <v>52</v>
      </c>
      <c r="C27" s="27">
        <v>0</v>
      </c>
      <c r="D27" s="27">
        <v>0</v>
      </c>
      <c r="E27" s="28">
        <f>Housing13[[#This Row],[Projected Cost]]-Housing13[[#This Row],[Actual Cost]]</f>
        <v>0</v>
      </c>
      <c r="G27" s="26" t="s">
        <v>16</v>
      </c>
      <c r="H27" s="27">
        <v>0</v>
      </c>
      <c r="I27" s="27">
        <v>0</v>
      </c>
      <c r="J27" s="28">
        <f>Entertainment20[[#This Row],[Projected Cost]]-Entertainment20[[#This Row],[Actual Cost]]</f>
        <v>0</v>
      </c>
    </row>
    <row r="28" spans="2:12" x14ac:dyDescent="0.3">
      <c r="B28" s="26" t="s">
        <v>15</v>
      </c>
      <c r="C28" s="27">
        <v>0</v>
      </c>
      <c r="D28" s="27">
        <v>0</v>
      </c>
      <c r="E28" s="28">
        <f>Housing13[[#This Row],[Projected Cost]]-Housing13[[#This Row],[Actual Cost]]</f>
        <v>0</v>
      </c>
      <c r="G28" s="2" t="s">
        <v>17</v>
      </c>
      <c r="H28" s="37">
        <f>SUBTOTAL(109,Entertainment20[Projected Cost])</f>
        <v>0</v>
      </c>
      <c r="I28" s="37">
        <f>SUBTOTAL(109,Entertainment20[Actual Cost])</f>
        <v>0</v>
      </c>
      <c r="J28" s="30">
        <f>SUBTOTAL(109,Entertainment20[Difference])</f>
        <v>0</v>
      </c>
    </row>
    <row r="29" spans="2:12" x14ac:dyDescent="0.3">
      <c r="B29" s="26" t="s">
        <v>58</v>
      </c>
      <c r="C29" s="27">
        <v>0</v>
      </c>
      <c r="D29" s="27">
        <v>0</v>
      </c>
      <c r="E29" s="28">
        <f>Housing13[[#This Row],[Projected Cost]]-Housing13[[#This Row],[Actual Cost]]</f>
        <v>0</v>
      </c>
    </row>
    <row r="30" spans="2:12" x14ac:dyDescent="0.3">
      <c r="B30" s="26" t="s">
        <v>59</v>
      </c>
      <c r="C30" s="27">
        <v>0</v>
      </c>
      <c r="D30" s="27">
        <v>0</v>
      </c>
      <c r="E30" s="28">
        <f>Housing13[[#This Row],[Projected Cost]]-Housing13[[#This Row],[Actual Cost]]</f>
        <v>0</v>
      </c>
      <c r="G30" s="26" t="s">
        <v>29</v>
      </c>
      <c r="H30" s="26" t="s">
        <v>7</v>
      </c>
      <c r="I30" s="26" t="s">
        <v>8</v>
      </c>
      <c r="J30" s="26" t="s">
        <v>9</v>
      </c>
    </row>
    <row r="31" spans="2:12" x14ac:dyDescent="0.3">
      <c r="B31" s="26" t="s">
        <v>66</v>
      </c>
      <c r="C31" s="27">
        <v>0</v>
      </c>
      <c r="D31" s="27">
        <v>0</v>
      </c>
      <c r="E31" s="28">
        <f>Housing13[[#This Row],[Projected Cost]]-Housing13[[#This Row],[Actual Cost]]</f>
        <v>0</v>
      </c>
      <c r="G31" s="26" t="s">
        <v>56</v>
      </c>
      <c r="H31" s="27">
        <v>0</v>
      </c>
      <c r="I31" s="27">
        <v>0</v>
      </c>
      <c r="J31" s="28">
        <f>Loans21[[#This Row],[Projected Cost]]-Loans21[[#This Row],[Actual Cost]]</f>
        <v>0</v>
      </c>
    </row>
    <row r="32" spans="2:12" x14ac:dyDescent="0.3">
      <c r="B32" s="26" t="s">
        <v>60</v>
      </c>
      <c r="C32" s="27">
        <v>0</v>
      </c>
      <c r="D32" s="27">
        <v>0</v>
      </c>
      <c r="E32" s="28">
        <f>Housing13[[#This Row],[Projected Cost]]-Housing13[[#This Row],[Actual Cost]]</f>
        <v>0</v>
      </c>
      <c r="G32" s="26" t="s">
        <v>57</v>
      </c>
      <c r="H32" s="27">
        <v>0</v>
      </c>
      <c r="I32" s="27">
        <v>0</v>
      </c>
      <c r="J32" s="28">
        <f>Loans21[[#This Row],[Projected Cost]]-Loans21[[#This Row],[Actual Cost]]</f>
        <v>0</v>
      </c>
    </row>
    <row r="33" spans="2:10" x14ac:dyDescent="0.3">
      <c r="B33" s="26" t="s">
        <v>63</v>
      </c>
      <c r="C33" s="27">
        <v>0</v>
      </c>
      <c r="D33" s="27">
        <v>0</v>
      </c>
      <c r="E33" s="28">
        <f>Housing13[[#This Row],[Projected Cost]]-Housing13[[#This Row],[Actual Cost]]</f>
        <v>0</v>
      </c>
      <c r="G33" s="26" t="s">
        <v>48</v>
      </c>
      <c r="H33" s="27">
        <v>0</v>
      </c>
      <c r="I33" s="27">
        <v>0</v>
      </c>
      <c r="J33" s="28">
        <f>Loans21[[#This Row],[Projected Cost]]-Loans21[[#This Row],[Actual Cost]]</f>
        <v>0</v>
      </c>
    </row>
    <row r="34" spans="2:10" x14ac:dyDescent="0.3">
      <c r="B34" s="2" t="s">
        <v>17</v>
      </c>
      <c r="C34" s="37">
        <f>SUBTOTAL(109,Housing13[Projected Cost])</f>
        <v>0</v>
      </c>
      <c r="D34" s="37">
        <f>SUBTOTAL(109,Housing13[Actual Cost])</f>
        <v>0</v>
      </c>
      <c r="E34" s="30">
        <f>SUBTOTAL(109,Housing13[Difference])</f>
        <v>0</v>
      </c>
      <c r="G34" s="26" t="s">
        <v>49</v>
      </c>
      <c r="H34" s="27">
        <v>0</v>
      </c>
      <c r="I34" s="27">
        <v>0</v>
      </c>
      <c r="J34" s="28">
        <f>Loans21[[#This Row],[Projected Cost]]-Loans21[[#This Row],[Actual Cost]]</f>
        <v>0</v>
      </c>
    </row>
    <row r="35" spans="2:10" x14ac:dyDescent="0.3">
      <c r="B35" s="30"/>
      <c r="E35" s="30"/>
      <c r="G35" s="26" t="s">
        <v>50</v>
      </c>
      <c r="H35" s="27">
        <v>0</v>
      </c>
      <c r="I35" s="27">
        <v>0</v>
      </c>
      <c r="J35" s="28">
        <f>Loans21[[#This Row],[Projected Cost]]-Loans21[[#This Row],[Actual Cost]]</f>
        <v>0</v>
      </c>
    </row>
    <row r="36" spans="2:10" x14ac:dyDescent="0.3">
      <c r="B36" s="26" t="s">
        <v>18</v>
      </c>
      <c r="C36" s="26" t="s">
        <v>7</v>
      </c>
      <c r="D36" s="26" t="s">
        <v>8</v>
      </c>
      <c r="E36" s="26" t="s">
        <v>9</v>
      </c>
      <c r="G36" s="26" t="s">
        <v>16</v>
      </c>
      <c r="H36" s="27">
        <v>0</v>
      </c>
      <c r="I36" s="27">
        <v>0</v>
      </c>
      <c r="J36" s="28">
        <f>Loans21[[#This Row],[Projected Cost]]-Loans21[[#This Row],[Actual Cost]]</f>
        <v>0</v>
      </c>
    </row>
    <row r="37" spans="2:10" x14ac:dyDescent="0.3">
      <c r="B37" s="26" t="s">
        <v>41</v>
      </c>
      <c r="C37" s="27">
        <v>0</v>
      </c>
      <c r="D37" s="27">
        <v>0</v>
      </c>
      <c r="E37" s="28">
        <f>Transportation14[[#This Row],[Projected Cost]]-Transportation14[[#This Row],[Actual Cost]]</f>
        <v>0</v>
      </c>
      <c r="G37" s="2" t="s">
        <v>17</v>
      </c>
      <c r="H37" s="37">
        <f>SUBTOTAL(109,Loans21[Projected Cost])</f>
        <v>0</v>
      </c>
      <c r="I37" s="37">
        <f>SUBTOTAL(109,Loans21[Actual Cost])</f>
        <v>0</v>
      </c>
      <c r="J37" s="30">
        <f>SUBTOTAL(109,Loans21[Difference])</f>
        <v>0</v>
      </c>
    </row>
    <row r="38" spans="2:10" x14ac:dyDescent="0.3">
      <c r="B38" s="26" t="s">
        <v>42</v>
      </c>
      <c r="C38" s="27">
        <v>0</v>
      </c>
      <c r="D38" s="27">
        <v>0</v>
      </c>
      <c r="E38" s="28">
        <f>Transportation14[[#This Row],[Projected Cost]]-Transportation14[[#This Row],[Actual Cost]]</f>
        <v>0</v>
      </c>
    </row>
    <row r="39" spans="2:10" x14ac:dyDescent="0.3">
      <c r="B39" s="26" t="s">
        <v>19</v>
      </c>
      <c r="C39" s="27">
        <v>0</v>
      </c>
      <c r="D39" s="27">
        <v>0</v>
      </c>
      <c r="E39" s="28">
        <f>Transportation14[[#This Row],[Projected Cost]]-Transportation14[[#This Row],[Actual Cost]]</f>
        <v>0</v>
      </c>
      <c r="G39" s="26" t="s">
        <v>35</v>
      </c>
      <c r="H39" s="26" t="s">
        <v>7</v>
      </c>
      <c r="I39" s="26" t="s">
        <v>8</v>
      </c>
      <c r="J39" s="26" t="s">
        <v>9</v>
      </c>
    </row>
    <row r="40" spans="2:10" x14ac:dyDescent="0.3">
      <c r="B40" s="26" t="s">
        <v>12</v>
      </c>
      <c r="C40" s="27">
        <v>0</v>
      </c>
      <c r="D40" s="27">
        <v>0</v>
      </c>
      <c r="E40" s="28">
        <f>Transportation14[[#This Row],[Projected Cost]]-Transportation14[[#This Row],[Actual Cost]]</f>
        <v>0</v>
      </c>
      <c r="G40" s="26" t="s">
        <v>30</v>
      </c>
      <c r="H40" s="27">
        <v>0</v>
      </c>
      <c r="I40" s="27">
        <v>0</v>
      </c>
      <c r="J40" s="28">
        <f>Savings22[[#This Row],[Projected Cost]]-Savings22[[#This Row],[Actual Cost]]</f>
        <v>0</v>
      </c>
    </row>
    <row r="41" spans="2:10" x14ac:dyDescent="0.3">
      <c r="B41" s="26" t="s">
        <v>20</v>
      </c>
      <c r="C41" s="27">
        <v>0</v>
      </c>
      <c r="D41" s="27">
        <v>0</v>
      </c>
      <c r="E41" s="28">
        <f>Transportation14[[#This Row],[Projected Cost]]-Transportation14[[#This Row],[Actual Cost]]</f>
        <v>0</v>
      </c>
      <c r="G41" s="26" t="s">
        <v>83</v>
      </c>
      <c r="H41" s="27">
        <v>0</v>
      </c>
      <c r="I41" s="27">
        <v>0</v>
      </c>
      <c r="J41" s="28">
        <f>Savings22[[#This Row],[Projected Cost]]-Savings22[[#This Row],[Actual Cost]]</f>
        <v>0</v>
      </c>
    </row>
    <row r="42" spans="2:10" x14ac:dyDescent="0.3">
      <c r="B42" s="26" t="s">
        <v>68</v>
      </c>
      <c r="C42" s="27">
        <v>0</v>
      </c>
      <c r="D42" s="27">
        <v>0</v>
      </c>
      <c r="E42" s="28">
        <f>Transportation14[[#This Row],[Projected Cost]]-Transportation14[[#This Row],[Actual Cost]]</f>
        <v>0</v>
      </c>
      <c r="G42" s="2" t="s">
        <v>33</v>
      </c>
      <c r="H42" s="27">
        <v>0</v>
      </c>
      <c r="I42" s="27">
        <v>0</v>
      </c>
      <c r="J42" s="28">
        <f>Savings22[[#This Row],[Projected Cost]]-Savings22[[#This Row],[Actual Cost]]</f>
        <v>0</v>
      </c>
    </row>
    <row r="43" spans="2:10" x14ac:dyDescent="0.3">
      <c r="B43" s="2" t="s">
        <v>17</v>
      </c>
      <c r="C43" s="37">
        <f>SUBTOTAL(109,Transportation14[Projected Cost])</f>
        <v>0</v>
      </c>
      <c r="D43" s="37">
        <f>SUBTOTAL(109,Transportation14[Actual Cost])</f>
        <v>0</v>
      </c>
      <c r="E43" s="30">
        <f>SUBTOTAL(109,Transportation14[Difference])</f>
        <v>0</v>
      </c>
      <c r="G43" s="26" t="s">
        <v>34</v>
      </c>
      <c r="H43" s="27">
        <v>0</v>
      </c>
      <c r="I43" s="27">
        <v>0</v>
      </c>
      <c r="J43" s="28">
        <f>Savings22[[#This Row],[Projected Cost]]-Savings22[[#This Row],[Actual Cost]]</f>
        <v>0</v>
      </c>
    </row>
    <row r="44" spans="2:10" x14ac:dyDescent="0.3">
      <c r="B44" s="26"/>
      <c r="C44" s="27"/>
      <c r="D44" s="27"/>
      <c r="E44" s="28"/>
      <c r="G44" s="26" t="s">
        <v>84</v>
      </c>
      <c r="H44" s="27">
        <v>0</v>
      </c>
      <c r="I44" s="27">
        <v>0</v>
      </c>
      <c r="J44" s="28">
        <f>Savings22[[#This Row],[Projected Cost]]-Savings22[[#This Row],[Actual Cost]]</f>
        <v>0</v>
      </c>
    </row>
    <row r="45" spans="2:10" x14ac:dyDescent="0.3">
      <c r="B45" s="26" t="s">
        <v>21</v>
      </c>
      <c r="C45" s="26" t="s">
        <v>7</v>
      </c>
      <c r="D45" s="26" t="s">
        <v>8</v>
      </c>
      <c r="E45" s="26" t="s">
        <v>9</v>
      </c>
      <c r="G45" s="2" t="s">
        <v>17</v>
      </c>
      <c r="J45" s="30">
        <f>SUBTOTAL(109,Savings22[Difference])</f>
        <v>0</v>
      </c>
    </row>
    <row r="46" spans="2:10" x14ac:dyDescent="0.3">
      <c r="B46" s="26" t="s">
        <v>22</v>
      </c>
      <c r="C46" s="27">
        <v>0</v>
      </c>
      <c r="D46" s="27">
        <v>0</v>
      </c>
      <c r="E46" s="28">
        <f>Food16[[#This Row],[Projected Cost]]-Food16[[#This Row],[Actual Cost]]</f>
        <v>0</v>
      </c>
    </row>
    <row r="47" spans="2:10" x14ac:dyDescent="0.3">
      <c r="B47" s="26" t="s">
        <v>23</v>
      </c>
      <c r="C47" s="27">
        <v>0</v>
      </c>
      <c r="D47" s="27">
        <v>0</v>
      </c>
      <c r="E47" s="28">
        <f>Food16[[#This Row],[Projected Cost]]-Food16[[#This Row],[Actual Cost]]</f>
        <v>0</v>
      </c>
      <c r="G47" s="26" t="s">
        <v>44</v>
      </c>
      <c r="H47" s="26" t="s">
        <v>7</v>
      </c>
      <c r="I47" s="26" t="s">
        <v>8</v>
      </c>
      <c r="J47" s="26" t="s">
        <v>9</v>
      </c>
    </row>
    <row r="48" spans="2:10" x14ac:dyDescent="0.3">
      <c r="B48" s="26" t="s">
        <v>64</v>
      </c>
      <c r="C48" s="27">
        <v>0</v>
      </c>
      <c r="D48" s="27">
        <v>0</v>
      </c>
      <c r="E48" s="28">
        <f>Food16[[#This Row],[Projected Cost]]-Food16[[#This Row],[Actual Cost]]</f>
        <v>0</v>
      </c>
      <c r="G48" s="26" t="s">
        <v>31</v>
      </c>
      <c r="H48" s="27">
        <v>0</v>
      </c>
      <c r="I48" s="27">
        <v>0</v>
      </c>
      <c r="J48" s="28">
        <f>Giving23[[#This Row],[Projected Cost]]-Giving23[[#This Row],[Actual Cost]]</f>
        <v>0</v>
      </c>
    </row>
    <row r="49" spans="2:10" x14ac:dyDescent="0.3">
      <c r="B49" s="26" t="s">
        <v>65</v>
      </c>
      <c r="C49" s="27">
        <v>0</v>
      </c>
      <c r="D49" s="27">
        <v>0</v>
      </c>
      <c r="E49" s="28">
        <f>Food16[[#This Row],[Projected Cost]]-Food16[[#This Row],[Actual Cost]]</f>
        <v>0</v>
      </c>
      <c r="G49" s="26" t="s">
        <v>32</v>
      </c>
      <c r="H49" s="27">
        <v>0</v>
      </c>
      <c r="I49" s="27">
        <v>0</v>
      </c>
      <c r="J49" s="28">
        <f>Giving23[[#This Row],[Projected Cost]]-Giving23[[#This Row],[Actual Cost]]</f>
        <v>0</v>
      </c>
    </row>
    <row r="50" spans="2:10" x14ac:dyDescent="0.3">
      <c r="B50" s="2" t="s">
        <v>17</v>
      </c>
      <c r="E50" s="30">
        <f>SUBTOTAL(109,Food16[Difference])</f>
        <v>0</v>
      </c>
      <c r="G50" s="26" t="s">
        <v>46</v>
      </c>
      <c r="H50" s="27">
        <v>0</v>
      </c>
      <c r="I50" s="27">
        <v>0</v>
      </c>
      <c r="J50" s="28">
        <f>Giving23[[#This Row],[Projected Cost]]-Giving23[[#This Row],[Actual Cost]]</f>
        <v>0</v>
      </c>
    </row>
    <row r="51" spans="2:10" x14ac:dyDescent="0.3">
      <c r="G51" s="26" t="s">
        <v>47</v>
      </c>
      <c r="H51" s="27">
        <v>0</v>
      </c>
      <c r="I51" s="27">
        <v>0</v>
      </c>
      <c r="J51" s="28">
        <f>Giving23[[#This Row],[Projected Cost]]-Giving23[[#This Row],[Actual Cost]]</f>
        <v>0</v>
      </c>
    </row>
    <row r="52" spans="2:10" x14ac:dyDescent="0.3">
      <c r="B52" s="26" t="s">
        <v>24</v>
      </c>
      <c r="C52" s="26" t="s">
        <v>7</v>
      </c>
      <c r="D52" s="26" t="s">
        <v>8</v>
      </c>
      <c r="E52" s="26" t="s">
        <v>9</v>
      </c>
      <c r="G52" s="26" t="s">
        <v>16</v>
      </c>
      <c r="H52" s="27">
        <v>0</v>
      </c>
      <c r="I52" s="27">
        <v>0</v>
      </c>
      <c r="J52" s="28">
        <f>Giving23[[#This Row],[Projected Cost]]-Giving23[[#This Row],[Actual Cost]]</f>
        <v>0</v>
      </c>
    </row>
    <row r="53" spans="2:10" x14ac:dyDescent="0.3">
      <c r="B53" s="26" t="s">
        <v>21</v>
      </c>
      <c r="C53" s="27">
        <v>0</v>
      </c>
      <c r="D53" s="27">
        <v>0</v>
      </c>
      <c r="E53" s="28">
        <f>Pets17[[#This Row],[Projected Cost]]-Pets17[[#This Row],[Actual Cost]]</f>
        <v>0</v>
      </c>
      <c r="G53" s="2" t="s">
        <v>17</v>
      </c>
      <c r="J53" s="30">
        <f>SUBTOTAL(109,Giving23[Difference])</f>
        <v>0</v>
      </c>
    </row>
    <row r="54" spans="2:10" x14ac:dyDescent="0.3">
      <c r="B54" s="26" t="s">
        <v>53</v>
      </c>
      <c r="C54" s="27">
        <v>0</v>
      </c>
      <c r="D54" s="27">
        <v>0</v>
      </c>
      <c r="E54" s="28">
        <f>Pets17[[#This Row],[Projected Cost]]-Pets17[[#This Row],[Actual Cost]]</f>
        <v>0</v>
      </c>
    </row>
    <row r="55" spans="2:10" x14ac:dyDescent="0.3">
      <c r="B55" s="26" t="s">
        <v>25</v>
      </c>
      <c r="C55" s="27">
        <v>0</v>
      </c>
      <c r="D55" s="27">
        <v>0</v>
      </c>
      <c r="E55" s="28">
        <f>Pets17[[#This Row],[Projected Cost]]-Pets17[[#This Row],[Actual Cost]]</f>
        <v>0</v>
      </c>
      <c r="G55" s="26" t="s">
        <v>45</v>
      </c>
      <c r="H55" s="26" t="s">
        <v>7</v>
      </c>
      <c r="I55" s="26" t="s">
        <v>8</v>
      </c>
      <c r="J55" s="26" t="s">
        <v>9</v>
      </c>
    </row>
    <row r="56" spans="2:10" ht="15" customHeight="1" x14ac:dyDescent="0.3">
      <c r="B56" s="26" t="s">
        <v>67</v>
      </c>
      <c r="C56" s="27">
        <v>0</v>
      </c>
      <c r="D56" s="27">
        <v>0</v>
      </c>
      <c r="E56" s="28">
        <f>Pets17[[#This Row],[Projected Cost]]-Pets17[[#This Row],[Actual Cost]]</f>
        <v>0</v>
      </c>
      <c r="G56" s="26" t="s">
        <v>85</v>
      </c>
      <c r="H56" s="27">
        <v>0</v>
      </c>
      <c r="I56" s="27">
        <v>0</v>
      </c>
      <c r="J56" s="28">
        <f>Giving232[[#This Row],[Projected Cost]]-Giving232[[#This Row],[Actual Cost]]</f>
        <v>0</v>
      </c>
    </row>
    <row r="57" spans="2:10" x14ac:dyDescent="0.3">
      <c r="B57" s="26" t="s">
        <v>70</v>
      </c>
      <c r="C57" s="27">
        <v>0</v>
      </c>
      <c r="D57" s="27">
        <v>0</v>
      </c>
      <c r="E57" s="28">
        <f>Pets17[[#This Row],[Projected Cost]]-Pets17[[#This Row],[Actual Cost]]</f>
        <v>0</v>
      </c>
      <c r="G57" s="26" t="s">
        <v>86</v>
      </c>
      <c r="H57" s="27">
        <v>0</v>
      </c>
      <c r="I57" s="27">
        <v>0</v>
      </c>
      <c r="J57" s="28">
        <f>Giving232[[#This Row],[Projected Cost]]-Giving232[[#This Row],[Actual Cost]]</f>
        <v>0</v>
      </c>
    </row>
    <row r="58" spans="2:10" x14ac:dyDescent="0.3">
      <c r="B58" s="2" t="s">
        <v>17</v>
      </c>
      <c r="C58" s="37">
        <f>SUBTOTAL(109,Pets17[Projected Cost])</f>
        <v>0</v>
      </c>
      <c r="D58" s="37">
        <f>SUBTOTAL(109,Pets17[Actual Cost])</f>
        <v>0</v>
      </c>
      <c r="E58" s="30">
        <f>SUBTOTAL(109,Pets17[Difference])</f>
        <v>0</v>
      </c>
      <c r="G58" s="26" t="s">
        <v>89</v>
      </c>
      <c r="H58" s="27">
        <v>0</v>
      </c>
      <c r="I58" s="27">
        <v>0</v>
      </c>
      <c r="J58" s="28">
        <f>Giving232[[#This Row],[Projected Cost]]-Giving232[[#This Row],[Actual Cost]]</f>
        <v>0</v>
      </c>
    </row>
    <row r="59" spans="2:10" x14ac:dyDescent="0.3">
      <c r="G59" s="26" t="s">
        <v>88</v>
      </c>
      <c r="H59" s="27">
        <v>0</v>
      </c>
      <c r="I59" s="27">
        <v>0</v>
      </c>
      <c r="J59" s="28">
        <f>Giving232[[#This Row],[Projected Cost]]-Giving232[[#This Row],[Actual Cost]]</f>
        <v>0</v>
      </c>
    </row>
    <row r="60" spans="2:10" x14ac:dyDescent="0.3">
      <c r="B60" s="26" t="s">
        <v>26</v>
      </c>
      <c r="C60" s="26" t="s">
        <v>7</v>
      </c>
      <c r="D60" s="26" t="s">
        <v>8</v>
      </c>
      <c r="E60" s="26" t="s">
        <v>9</v>
      </c>
      <c r="G60" s="26" t="s">
        <v>51</v>
      </c>
      <c r="H60" s="27">
        <v>0</v>
      </c>
      <c r="I60" s="27">
        <v>0</v>
      </c>
      <c r="J60" s="28">
        <f>Giving232[[#This Row],[Projected Cost]]-Giving232[[#This Row],[Actual Cost]]</f>
        <v>0</v>
      </c>
    </row>
    <row r="61" spans="2:10" x14ac:dyDescent="0.3">
      <c r="B61" s="26" t="s">
        <v>54</v>
      </c>
      <c r="C61" s="27">
        <v>0</v>
      </c>
      <c r="D61" s="27">
        <v>0</v>
      </c>
      <c r="E61" s="28">
        <f>Personal18[[#This Row],[Projected Cost]]-Personal18[[#This Row],[Actual Cost]]</f>
        <v>0</v>
      </c>
      <c r="G61" s="26" t="s">
        <v>87</v>
      </c>
      <c r="H61" s="27">
        <v>0</v>
      </c>
      <c r="I61" s="27">
        <v>0</v>
      </c>
      <c r="J61" s="28">
        <f>Giving232[[#This Row],[Projected Cost]]-Giving232[[#This Row],[Actual Cost]]</f>
        <v>0</v>
      </c>
    </row>
    <row r="62" spans="2:10" x14ac:dyDescent="0.3">
      <c r="B62" s="26" t="s">
        <v>55</v>
      </c>
      <c r="C62" s="27">
        <v>0</v>
      </c>
      <c r="D62" s="27">
        <v>0</v>
      </c>
      <c r="E62" s="28">
        <f>Personal18[[#This Row],[Projected Cost]]-Personal18[[#This Row],[Actual Cost]]</f>
        <v>0</v>
      </c>
      <c r="G62" s="2" t="s">
        <v>17</v>
      </c>
      <c r="J62" s="30">
        <f>SUBTOTAL(109,Giving232[Difference])</f>
        <v>0</v>
      </c>
    </row>
    <row r="63" spans="2:10" x14ac:dyDescent="0.3">
      <c r="B63" s="26" t="s">
        <v>81</v>
      </c>
      <c r="C63" s="27">
        <v>0</v>
      </c>
      <c r="D63" s="27">
        <v>0</v>
      </c>
      <c r="E63" s="28">
        <f>Personal18[[#This Row],[Projected Cost]]-Personal18[[#This Row],[Actual Cost]]</f>
        <v>0</v>
      </c>
    </row>
    <row r="64" spans="2:10" x14ac:dyDescent="0.3">
      <c r="B64" s="2" t="s">
        <v>82</v>
      </c>
      <c r="C64" s="27">
        <v>0</v>
      </c>
      <c r="D64" s="27">
        <v>0</v>
      </c>
      <c r="E64" s="28">
        <f>Personal18[[#This Row],[Projected Cost]]-Personal18[[#This Row],[Actual Cost]]</f>
        <v>0</v>
      </c>
      <c r="G64" s="31" t="s">
        <v>36</v>
      </c>
      <c r="H64" s="31"/>
      <c r="I64" s="31"/>
      <c r="J64" s="32">
        <f>SUBTOTAL(109,Housing13[Projected Cost],Transportation14[Projected Cost],Food16[Projected Cost],Pets17[Projected Cost],Personal18[Projected Cost],Medical19[Projected Cost],Entertainment20[Projected Cost],Loans21[Projected Cost],Savings22[Projected Cost],Giving23[Projected Cost],Giving232[Projected Cost])</f>
        <v>0</v>
      </c>
    </row>
    <row r="65" spans="2:10" x14ac:dyDescent="0.3">
      <c r="B65" s="2" t="s">
        <v>80</v>
      </c>
      <c r="C65" s="27">
        <v>0</v>
      </c>
      <c r="D65" s="27">
        <v>0</v>
      </c>
      <c r="E65" s="28">
        <f>Personal18[[#This Row],[Projected Cost]]-Personal18[[#This Row],[Actual Cost]]</f>
        <v>0</v>
      </c>
      <c r="G65" s="31"/>
      <c r="H65" s="31"/>
      <c r="I65" s="31"/>
      <c r="J65" s="33"/>
    </row>
    <row r="66" spans="2:10" x14ac:dyDescent="0.3">
      <c r="B66" s="26" t="s">
        <v>79</v>
      </c>
      <c r="C66" s="27">
        <v>0</v>
      </c>
      <c r="D66" s="27">
        <v>0</v>
      </c>
      <c r="E66" s="28">
        <f>Personal18[[#This Row],[Projected Cost]]-Personal18[[#This Row],[Actual Cost]]</f>
        <v>0</v>
      </c>
      <c r="G66" s="31" t="s">
        <v>37</v>
      </c>
      <c r="H66" s="31"/>
      <c r="I66" s="31"/>
      <c r="J66" s="32">
        <f>SUBTOTAL(109,Housing13[Actual Cost],Transportation14[Actual Cost],Food16[Actual Cost],Pets17[Actual Cost],Personal18[Actual Cost],Medical19[Actual Cost],Entertainment20[Actual Cost],Loans21[Actual Cost],Savings22[Actual Cost],Giving23[Actual Cost],N67)</f>
        <v>0</v>
      </c>
    </row>
    <row r="67" spans="2:10" x14ac:dyDescent="0.3">
      <c r="B67" s="2" t="s">
        <v>17</v>
      </c>
      <c r="C67" s="37">
        <f>SUBTOTAL(109,Personal18[Projected Cost])</f>
        <v>0</v>
      </c>
      <c r="D67" s="37">
        <f>SUBTOTAL(109,Personal18[Actual Cost])</f>
        <v>0</v>
      </c>
      <c r="E67" s="30">
        <f>SUBTOTAL(109,Personal18[Difference])</f>
        <v>0</v>
      </c>
      <c r="G67" s="31"/>
      <c r="H67" s="31"/>
      <c r="I67" s="31"/>
      <c r="J67" s="33"/>
    </row>
    <row r="68" spans="2:10" x14ac:dyDescent="0.3">
      <c r="G68" s="31" t="s">
        <v>38</v>
      </c>
      <c r="H68" s="31"/>
      <c r="I68" s="31"/>
      <c r="J68" s="34">
        <f>J64-J66</f>
        <v>0</v>
      </c>
    </row>
    <row r="69" spans="2:10" x14ac:dyDescent="0.3">
      <c r="B69" s="26" t="s">
        <v>76</v>
      </c>
      <c r="C69" s="26" t="s">
        <v>7</v>
      </c>
      <c r="D69" s="26" t="s">
        <v>8</v>
      </c>
      <c r="E69" s="26" t="s">
        <v>9</v>
      </c>
      <c r="G69" s="31"/>
      <c r="H69" s="31"/>
      <c r="I69" s="31"/>
      <c r="J69" s="35"/>
    </row>
    <row r="70" spans="2:10" x14ac:dyDescent="0.3">
      <c r="B70" s="26" t="s">
        <v>73</v>
      </c>
      <c r="C70" s="27">
        <v>0</v>
      </c>
      <c r="D70" s="27">
        <v>0</v>
      </c>
      <c r="E70" s="28">
        <f>Medical19[[#This Row],[Projected Cost]]-Medical19[[#This Row],[Actual Cost]]</f>
        <v>0</v>
      </c>
    </row>
    <row r="71" spans="2:10" x14ac:dyDescent="0.3">
      <c r="B71" s="2" t="s">
        <v>75</v>
      </c>
      <c r="C71" s="27">
        <v>0</v>
      </c>
      <c r="D71" s="27">
        <v>0</v>
      </c>
      <c r="E71" s="28">
        <f>Medical19[[#This Row],[Projected Cost]]-Medical19[[#This Row],[Actual Cost]]</f>
        <v>0</v>
      </c>
    </row>
    <row r="72" spans="2:10" x14ac:dyDescent="0.3">
      <c r="B72" s="2" t="s">
        <v>74</v>
      </c>
      <c r="C72" s="27">
        <v>0</v>
      </c>
      <c r="D72" s="27">
        <v>0</v>
      </c>
      <c r="E72" s="28">
        <f>Medical19[[#This Row],[Projected Cost]]-Medical19[[#This Row],[Actual Cost]]</f>
        <v>0</v>
      </c>
    </row>
    <row r="73" spans="2:10" x14ac:dyDescent="0.3">
      <c r="B73" s="2" t="s">
        <v>71</v>
      </c>
      <c r="C73" s="27">
        <v>0</v>
      </c>
      <c r="D73" s="27">
        <v>0</v>
      </c>
      <c r="E73" s="28">
        <f>Medical19[[#This Row],[Projected Cost]]-Medical19[[#This Row],[Actual Cost]]</f>
        <v>0</v>
      </c>
    </row>
    <row r="74" spans="2:10" x14ac:dyDescent="0.3">
      <c r="B74" s="2" t="s">
        <v>78</v>
      </c>
      <c r="C74" s="27">
        <v>0</v>
      </c>
      <c r="D74" s="27">
        <v>0</v>
      </c>
      <c r="E74" s="28">
        <f>Medical19[[#This Row],[Projected Cost]]-Medical19[[#This Row],[Actual Cost]]</f>
        <v>0</v>
      </c>
    </row>
    <row r="75" spans="2:10" x14ac:dyDescent="0.3">
      <c r="B75" s="2" t="s">
        <v>72</v>
      </c>
      <c r="C75" s="27">
        <v>0</v>
      </c>
      <c r="D75" s="27">
        <v>0</v>
      </c>
      <c r="E75" s="28">
        <f>Medical19[[#This Row],[Projected Cost]]-Medical19[[#This Row],[Actual Cost]]</f>
        <v>0</v>
      </c>
    </row>
    <row r="76" spans="2:10" x14ac:dyDescent="0.3">
      <c r="B76" s="26" t="s">
        <v>28</v>
      </c>
      <c r="C76" s="27">
        <v>0</v>
      </c>
      <c r="D76" s="27">
        <v>0</v>
      </c>
      <c r="E76" s="28">
        <f>Medical19[[#This Row],[Projected Cost]]-Medical19[[#This Row],[Actual Cost]]</f>
        <v>0</v>
      </c>
    </row>
    <row r="77" spans="2:10" x14ac:dyDescent="0.3">
      <c r="B77" s="26" t="s">
        <v>27</v>
      </c>
      <c r="C77" s="27">
        <v>0</v>
      </c>
      <c r="D77" s="27">
        <v>0</v>
      </c>
      <c r="E77" s="28">
        <f>Medical19[[#This Row],[Projected Cost]]-Medical19[[#This Row],[Actual Cost]]</f>
        <v>0</v>
      </c>
    </row>
    <row r="78" spans="2:10" x14ac:dyDescent="0.3">
      <c r="B78" s="26" t="s">
        <v>77</v>
      </c>
      <c r="C78" s="27">
        <v>0</v>
      </c>
      <c r="D78" s="27">
        <v>0</v>
      </c>
      <c r="E78" s="28">
        <f>Medical19[[#This Row],[Projected Cost]]-Medical19[[#This Row],[Actual Cost]]</f>
        <v>0</v>
      </c>
    </row>
    <row r="79" spans="2:10" x14ac:dyDescent="0.3">
      <c r="B79" s="2" t="s">
        <v>17</v>
      </c>
      <c r="C79" s="37">
        <f>SUBTOTAL(109,Medical19[Projected Cost])</f>
        <v>0</v>
      </c>
      <c r="D79" s="37">
        <f>SUBTOTAL(109,Medical19[Actual Cost])</f>
        <v>0</v>
      </c>
      <c r="E79" s="30">
        <f>SUBTOTAL(109,Medical19[Difference])</f>
        <v>0</v>
      </c>
    </row>
  </sheetData>
  <mergeCells count="25">
    <mergeCell ref="B14:E14"/>
    <mergeCell ref="B15:E15"/>
    <mergeCell ref="B16:G16"/>
    <mergeCell ref="G64:I65"/>
    <mergeCell ref="J64:J65"/>
    <mergeCell ref="G66:I67"/>
    <mergeCell ref="J66:J67"/>
    <mergeCell ref="G68:I69"/>
    <mergeCell ref="J68:J69"/>
    <mergeCell ref="G8:I9"/>
    <mergeCell ref="J8:J9"/>
    <mergeCell ref="B9:B12"/>
    <mergeCell ref="C9:D9"/>
    <mergeCell ref="C10:D10"/>
    <mergeCell ref="C11:D11"/>
    <mergeCell ref="C12:D12"/>
    <mergeCell ref="B4:B7"/>
    <mergeCell ref="C4:D4"/>
    <mergeCell ref="G4:I5"/>
    <mergeCell ref="J4:J5"/>
    <mergeCell ref="C5:D5"/>
    <mergeCell ref="C6:D6"/>
    <mergeCell ref="G6:I7"/>
    <mergeCell ref="J6:J7"/>
    <mergeCell ref="C7:D7"/>
  </mergeCells>
  <pageMargins left="0.7" right="0.7" top="0.75" bottom="0.75" header="0.3" footer="0.3"/>
  <pageSetup orientation="portrait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OECU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Holcomb</dc:creator>
  <cp:lastModifiedBy>Tricia Jones</cp:lastModifiedBy>
  <dcterms:created xsi:type="dcterms:W3CDTF">2023-02-21T19:14:25Z</dcterms:created>
  <dcterms:modified xsi:type="dcterms:W3CDTF">2023-02-22T21:47:10Z</dcterms:modified>
</cp:coreProperties>
</file>